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1"/>
  </bookViews>
  <sheets>
    <sheet name="ルール＆合計" sheetId="1" r:id="rId1"/>
    <sheet name="検証データ" sheetId="2" r:id="rId2"/>
    <sheet name="画像" sheetId="3" r:id="rId3"/>
    <sheet name="気づき" sheetId="4" r:id="rId4"/>
  </sheets>
  <definedNames/>
  <calcPr fullCalcOnLoad="1"/>
</workbook>
</file>

<file path=xl/sharedStrings.xml><?xml version="1.0" encoding="utf-8"?>
<sst xmlns="http://schemas.openxmlformats.org/spreadsheetml/2006/main" count="167" uniqueCount="132">
  <si>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</si>
  <si>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</si>
  <si>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</si>
  <si>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</si>
  <si>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</si>
  <si>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</si>
  <si>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</si>
  <si>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</si>
  <si>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</si>
  <si>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</si>
  <si>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</si>
  <si>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</si>
  <si>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</si>
  <si>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</si>
  <si>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</si>
  <si>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</si>
  <si>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</si>
  <si>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</si>
  <si>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</si>
  <si>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</si>
  <si>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</si>
  <si>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</si>
  <si>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</si>
  <si>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</si>
  <si>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</si>
  <si>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</si>
  <si>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</si>
  <si>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</si>
  <si>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</si>
  <si>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</si>
  <si>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</si>
  <si>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</si>
  <si>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</si>
  <si>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</si>
  <si>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</si>
  <si>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</si>
  <si>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</si>
  <si>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</si>
  <si>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</si>
  <si>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</si>
  <si>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</si>
  <si>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</si>
  <si>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</si>
  <si>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</si>
  <si>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</si>
  <si>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</si>
  <si>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</si>
  <si>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</si>
  <si>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</si>
  <si>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</si>
  <si>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</si>
  <si>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</si>
  <si>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</si>
  <si>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</si>
  <si>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</si>
  <si>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</si>
  <si>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</si>
  <si>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</si>
  <si>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</si>
  <si>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</si>
  <si>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</si>
  <si>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</si>
  <si>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気付き　質問</t>
  </si>
  <si>
    <t>感想</t>
  </si>
  <si>
    <t>今後</t>
  </si>
  <si>
    <r>
      <t>201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年　　合計</t>
    </r>
  </si>
  <si>
    <t>買い</t>
  </si>
  <si>
    <t>画像No.</t>
  </si>
  <si>
    <t>PB</t>
  </si>
  <si>
    <t>EUR/USD</t>
  </si>
  <si>
    <t>１回のリスクは４％</t>
  </si>
  <si>
    <t>検証ルール</t>
  </si>
  <si>
    <t>検証の便宜上、ドル円レートはその年の１月１日時点のレート（始値）を利用することにする。</t>
  </si>
  <si>
    <r>
      <t>1</t>
    </r>
    <r>
      <rPr>
        <sz val="11"/>
        <color indexed="8"/>
        <rFont val="ＭＳ Ｐゴシック"/>
        <family val="3"/>
      </rPr>
      <t>D</t>
    </r>
  </si>
  <si>
    <t>引き分け</t>
  </si>
  <si>
    <t>利確</t>
  </si>
  <si>
    <t>勝ち</t>
  </si>
  <si>
    <t>検証終了　</t>
  </si>
  <si>
    <t xml:space="preserve">EUR/USD </t>
  </si>
  <si>
    <t>日足</t>
  </si>
  <si>
    <t>20pips程度利益がのったら、建値にストップを上げる</t>
  </si>
  <si>
    <t>S/Rを見てレンジと判断出来た場合は、見送りとする（フィルタールール）</t>
  </si>
  <si>
    <t>同値撤退</t>
  </si>
  <si>
    <t>前回まで</t>
  </si>
  <si>
    <t>今回</t>
  </si>
  <si>
    <t>合計</t>
  </si>
  <si>
    <t>S/RにあたっていたらMAにあたっていなくてもPBでエントリー</t>
  </si>
  <si>
    <t>レンジ内のPBは通常ルールではなく、レンジの上下にストップをおいてレンジブレイクでエントリー</t>
  </si>
  <si>
    <t>勝率(引き分け除く）</t>
  </si>
  <si>
    <t>勝率（引き分け含む）</t>
  </si>
  <si>
    <t>51本</t>
  </si>
  <si>
    <t>決済はトレーリング。PBまたはEB・ダウ理論でストップを上げていく</t>
  </si>
  <si>
    <t>0.64lot</t>
  </si>
  <si>
    <t>2012.08.21</t>
  </si>
  <si>
    <t>1D</t>
  </si>
  <si>
    <t>2012.10.09</t>
  </si>
  <si>
    <t>0.75lot</t>
  </si>
  <si>
    <t>2012.11.29</t>
  </si>
  <si>
    <t>2012.12.06</t>
  </si>
  <si>
    <t>0.61lot</t>
  </si>
  <si>
    <t>2012.12.11</t>
  </si>
  <si>
    <t>2012.12.28</t>
  </si>
  <si>
    <t>0.76lot</t>
  </si>
  <si>
    <t>2013.01.24</t>
  </si>
  <si>
    <t>2013.02.07</t>
  </si>
  <si>
    <t>0.95lot</t>
  </si>
  <si>
    <t>2013.09.16</t>
  </si>
  <si>
    <t>2013.10.15</t>
  </si>
  <si>
    <t>0.96lot</t>
  </si>
  <si>
    <t>2013.12.05</t>
  </si>
  <si>
    <t>2013.12.18</t>
  </si>
  <si>
    <t>1.75lot</t>
  </si>
  <si>
    <t>負け</t>
  </si>
  <si>
    <t>損切り</t>
  </si>
  <si>
    <t>2014.04.16</t>
  </si>
  <si>
    <t>2014.04.22</t>
  </si>
  <si>
    <t>1.00lot</t>
  </si>
  <si>
    <t>2014.05.06</t>
  </si>
  <si>
    <t>2014.05.08</t>
  </si>
  <si>
    <t>売り</t>
  </si>
  <si>
    <t>1.00lot</t>
  </si>
  <si>
    <t>2014.08.19</t>
  </si>
  <si>
    <t>2014.09.12</t>
  </si>
  <si>
    <t>1.43lot</t>
  </si>
  <si>
    <t>2014.09.24</t>
  </si>
  <si>
    <t>2014.10.08</t>
  </si>
  <si>
    <t>保留</t>
  </si>
  <si>
    <t>2012年～2015年8月25日</t>
  </si>
  <si>
    <t>12本</t>
  </si>
  <si>
    <t>63本</t>
  </si>
  <si>
    <t>日足で直近データまで検証が済んだので次は4時間足での検証を行う。</t>
  </si>
  <si>
    <t>ストップの上げ方にEBも加えて検証してみた。
すると、ストップを上げる機会が激増するため、前回検証のような利益が出たのにストップを上げられずに
同値撤退といったパターンはかなり減少した。
今回はPBの検証なので、特に見ていないが、EBがかなりの数出ているのが見える。
EBを検証する際はフィルターをしっかりかけないと大変な数になりそう・・・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</si>
</sst>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mmm\-yyyy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3" fillId="33" borderId="27" xfId="0" applyNumberFormat="1" applyFont="1" applyFill="1" applyBorder="1" applyAlignment="1" applyProtection="1">
      <alignment horizontal="center" vertical="center"/>
      <protection/>
    </xf>
    <xf numFmtId="0" fontId="3" fillId="33" borderId="28" xfId="0" applyNumberFormat="1" applyFont="1" applyFill="1" applyBorder="1" applyAlignment="1" applyProtection="1">
      <alignment horizontal="center" vertical="center"/>
      <protection/>
    </xf>
    <xf numFmtId="0" fontId="3" fillId="33" borderId="29" xfId="0" applyNumberFormat="1" applyFont="1" applyFill="1" applyBorder="1" applyAlignment="1" applyProtection="1">
      <alignment horizontal="center" vertical="center"/>
      <protection/>
    </xf>
    <xf numFmtId="0" fontId="3" fillId="33" borderId="3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31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29" xfId="0" applyNumberFormat="1" applyFont="1" applyFill="1" applyBorder="1" applyAlignment="1" applyProtection="1">
      <alignment vertical="center"/>
      <protection/>
    </xf>
    <xf numFmtId="0" fontId="0" fillId="34" borderId="35" xfId="0" applyNumberFormat="1" applyFont="1" applyFill="1" applyBorder="1" applyAlignment="1" applyProtection="1">
      <alignment vertical="center"/>
      <protection/>
    </xf>
    <xf numFmtId="0" fontId="0" fillId="34" borderId="27" xfId="0" applyNumberFormat="1" applyFont="1" applyFill="1" applyBorder="1" applyAlignment="1" applyProtection="1">
      <alignment vertical="center"/>
      <protection/>
    </xf>
    <xf numFmtId="0" fontId="0" fillId="34" borderId="29" xfId="0" applyNumberFormat="1" applyFont="1" applyFill="1" applyBorder="1" applyAlignment="1" applyProtection="1">
      <alignment vertical="center"/>
      <protection/>
    </xf>
    <xf numFmtId="0" fontId="0" fillId="0" borderId="36" xfId="0" applyNumberFormat="1" applyFont="1" applyFill="1" applyBorder="1" applyAlignment="1" applyProtection="1">
      <alignment vertical="center"/>
      <protection/>
    </xf>
    <xf numFmtId="180" fontId="0" fillId="0" borderId="36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35" borderId="37" xfId="61" applyNumberFormat="1" applyFont="1" applyFill="1" applyBorder="1" applyAlignment="1" applyProtection="1">
      <alignment vertical="center"/>
      <protection/>
    </xf>
    <xf numFmtId="182" fontId="5" fillId="35" borderId="35" xfId="61" applyNumberFormat="1" applyFont="1" applyFill="1" applyBorder="1" applyAlignment="1" applyProtection="1">
      <alignment vertical="center"/>
      <protection/>
    </xf>
    <xf numFmtId="9" fontId="5" fillId="0" borderId="38" xfId="61" applyNumberFormat="1" applyFont="1" applyFill="1" applyBorder="1" applyAlignment="1" applyProtection="1">
      <alignment horizontal="center" vertical="center"/>
      <protection/>
    </xf>
    <xf numFmtId="5" fontId="5" fillId="0" borderId="30" xfId="61" applyNumberFormat="1" applyFont="1" applyFill="1" applyBorder="1" applyAlignment="1" applyProtection="1">
      <alignment horizontal="center" vertical="center"/>
      <protection/>
    </xf>
    <xf numFmtId="5" fontId="5" fillId="0" borderId="0" xfId="61" applyNumberFormat="1" applyFont="1" applyFill="1" applyBorder="1" applyAlignment="1" applyProtection="1">
      <alignment horizontal="center" vertical="center"/>
      <protection/>
    </xf>
    <xf numFmtId="6" fontId="5" fillId="35" borderId="35" xfId="61" applyNumberFormat="1" applyFont="1" applyFill="1" applyBorder="1" applyAlignment="1" applyProtection="1">
      <alignment vertical="center"/>
      <protection/>
    </xf>
    <xf numFmtId="6" fontId="5" fillId="0" borderId="39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6" fillId="0" borderId="21" xfId="61" applyNumberFormat="1" applyFont="1" applyFill="1" applyBorder="1" applyAlignment="1" applyProtection="1">
      <alignment horizontal="center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5" fontId="6" fillId="0" borderId="40" xfId="61" applyNumberFormat="1" applyFont="1" applyFill="1" applyBorder="1" applyAlignment="1" applyProtection="1">
      <alignment horizontal="center" vertical="center"/>
      <protection/>
    </xf>
    <xf numFmtId="0" fontId="5" fillId="35" borderId="41" xfId="61" applyNumberFormat="1" applyFont="1" applyFill="1" applyBorder="1" applyAlignment="1" applyProtection="1">
      <alignment horizontal="center" vertical="center"/>
      <protection/>
    </xf>
    <xf numFmtId="0" fontId="5" fillId="35" borderId="42" xfId="61" applyNumberFormat="1" applyFont="1" applyFill="1" applyBorder="1" applyAlignment="1" applyProtection="1">
      <alignment horizontal="center" vertical="center" wrapText="1"/>
      <protection/>
    </xf>
    <xf numFmtId="0" fontId="5" fillId="35" borderId="42" xfId="61" applyNumberFormat="1" applyFont="1" applyFill="1" applyBorder="1" applyAlignment="1" applyProtection="1">
      <alignment horizontal="center" vertical="center"/>
      <protection/>
    </xf>
    <xf numFmtId="182" fontId="5" fillId="35" borderId="42" xfId="61" applyNumberFormat="1" applyFont="1" applyFill="1" applyBorder="1" applyAlignment="1" applyProtection="1">
      <alignment horizontal="center" vertical="center" wrapText="1"/>
      <protection/>
    </xf>
    <xf numFmtId="183" fontId="5" fillId="35" borderId="42" xfId="61" applyNumberFormat="1" applyFont="1" applyFill="1" applyBorder="1" applyAlignment="1" applyProtection="1">
      <alignment horizontal="center" vertical="center"/>
      <protection/>
    </xf>
    <xf numFmtId="0" fontId="5" fillId="35" borderId="43" xfId="61" applyNumberFormat="1" applyFont="1" applyFill="1" applyBorder="1" applyAlignment="1" applyProtection="1">
      <alignment horizontal="center" vertical="center" wrapText="1"/>
      <protection/>
    </xf>
    <xf numFmtId="182" fontId="5" fillId="35" borderId="44" xfId="61" applyNumberFormat="1" applyFont="1" applyFill="1" applyBorder="1" applyAlignment="1" applyProtection="1">
      <alignment vertical="center"/>
      <protection/>
    </xf>
    <xf numFmtId="184" fontId="5" fillId="35" borderId="45" xfId="61" applyNumberFormat="1" applyFont="1" applyFill="1" applyBorder="1" applyAlignment="1" applyProtection="1">
      <alignment horizontal="center" vertical="center"/>
      <protection/>
    </xf>
    <xf numFmtId="184" fontId="6" fillId="0" borderId="46" xfId="61" applyNumberFormat="1" applyFont="1" applyFill="1" applyBorder="1" applyAlignment="1" applyProtection="1">
      <alignment horizontal="right" vertical="center"/>
      <protection/>
    </xf>
    <xf numFmtId="184" fontId="6" fillId="0" borderId="47" xfId="61" applyNumberFormat="1" applyFont="1" applyFill="1" applyBorder="1" applyAlignment="1" applyProtection="1">
      <alignment horizontal="right" vertical="center"/>
      <protection/>
    </xf>
    <xf numFmtId="185" fontId="6" fillId="0" borderId="47" xfId="61" applyNumberFormat="1" applyFont="1" applyFill="1" applyBorder="1" applyAlignment="1" applyProtection="1">
      <alignment horizontal="right" vertical="center"/>
      <protection/>
    </xf>
    <xf numFmtId="186" fontId="6" fillId="0" borderId="47" xfId="61" applyNumberFormat="1" applyFont="1" applyFill="1" applyBorder="1" applyAlignment="1" applyProtection="1">
      <alignment horizontal="right" vertical="center"/>
      <protection/>
    </xf>
    <xf numFmtId="187" fontId="6" fillId="0" borderId="47" xfId="61" applyNumberFormat="1" applyFont="1" applyFill="1" applyBorder="1" applyAlignment="1" applyProtection="1">
      <alignment vertical="center"/>
      <protection/>
    </xf>
    <xf numFmtId="184" fontId="6" fillId="0" borderId="47" xfId="61" applyNumberFormat="1" applyFont="1" applyFill="1" applyBorder="1" applyAlignment="1" applyProtection="1">
      <alignment vertical="center"/>
      <protection/>
    </xf>
    <xf numFmtId="181" fontId="6" fillId="0" borderId="47" xfId="61" applyNumberFormat="1" applyFont="1" applyFill="1" applyBorder="1" applyAlignment="1" applyProtection="1">
      <alignment vertical="center"/>
      <protection/>
    </xf>
    <xf numFmtId="181" fontId="6" fillId="0" borderId="48" xfId="61" applyNumberFormat="1" applyFont="1" applyFill="1" applyBorder="1" applyAlignment="1" applyProtection="1">
      <alignment vertical="center"/>
      <protection/>
    </xf>
    <xf numFmtId="184" fontId="0" fillId="0" borderId="46" xfId="0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184" fontId="0" fillId="0" borderId="49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185" fontId="6" fillId="0" borderId="50" xfId="61" applyNumberFormat="1" applyFont="1" applyFill="1" applyBorder="1" applyAlignment="1" applyProtection="1">
      <alignment horizontal="right" vertical="center"/>
      <protection/>
    </xf>
    <xf numFmtId="187" fontId="6" fillId="0" borderId="50" xfId="61" applyNumberFormat="1" applyFont="1" applyFill="1" applyBorder="1" applyAlignment="1" applyProtection="1">
      <alignment vertical="center"/>
      <protection/>
    </xf>
    <xf numFmtId="184" fontId="6" fillId="0" borderId="50" xfId="61" applyNumberFormat="1" applyFont="1" applyFill="1" applyBorder="1" applyAlignment="1" applyProtection="1">
      <alignment vertical="center"/>
      <protection/>
    </xf>
    <xf numFmtId="181" fontId="6" fillId="0" borderId="50" xfId="61" applyNumberFormat="1" applyFont="1" applyFill="1" applyBorder="1" applyAlignment="1" applyProtection="1">
      <alignment vertical="center"/>
      <protection/>
    </xf>
    <xf numFmtId="181" fontId="6" fillId="0" borderId="51" xfId="61" applyNumberFormat="1" applyFont="1" applyFill="1" applyBorder="1" applyAlignment="1" applyProtection="1">
      <alignment vertical="center"/>
      <protection/>
    </xf>
    <xf numFmtId="6" fontId="6" fillId="0" borderId="47" xfId="61" applyNumberFormat="1" applyFont="1" applyFill="1" applyBorder="1" applyAlignment="1" applyProtection="1">
      <alignment horizontal="right" vertical="center"/>
      <protection/>
    </xf>
    <xf numFmtId="6" fontId="6" fillId="0" borderId="50" xfId="61" applyNumberFormat="1" applyFont="1" applyFill="1" applyBorder="1" applyAlignment="1" applyProtection="1">
      <alignment horizontal="right" vertical="center"/>
      <protection/>
    </xf>
    <xf numFmtId="5" fontId="1" fillId="0" borderId="52" xfId="0" applyNumberFormat="1" applyFont="1" applyFill="1" applyBorder="1" applyAlignment="1" applyProtection="1">
      <alignment vertical="center"/>
      <protection/>
    </xf>
    <xf numFmtId="184" fontId="1" fillId="0" borderId="53" xfId="0" applyNumberFormat="1" applyFont="1" applyFill="1" applyBorder="1" applyAlignment="1" applyProtection="1">
      <alignment vertical="center"/>
      <protection/>
    </xf>
    <xf numFmtId="6" fontId="1" fillId="0" borderId="53" xfId="0" applyNumberFormat="1" applyFont="1" applyFill="1" applyBorder="1" applyAlignment="1" applyProtection="1">
      <alignment vertical="center"/>
      <protection/>
    </xf>
    <xf numFmtId="186" fontId="1" fillId="0" borderId="53" xfId="0" applyNumberFormat="1" applyFont="1" applyFill="1" applyBorder="1" applyAlignment="1" applyProtection="1">
      <alignment vertical="center"/>
      <protection/>
    </xf>
    <xf numFmtId="185" fontId="1" fillId="0" borderId="53" xfId="0" applyNumberFormat="1" applyFont="1" applyFill="1" applyBorder="1" applyAlignment="1" applyProtection="1">
      <alignment vertical="center"/>
      <protection/>
    </xf>
    <xf numFmtId="187" fontId="7" fillId="0" borderId="53" xfId="0" applyNumberFormat="1" applyFont="1" applyFill="1" applyBorder="1" applyAlignment="1" applyProtection="1">
      <alignment vertical="center"/>
      <protection/>
    </xf>
    <xf numFmtId="181" fontId="1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8" fillId="0" borderId="48" xfId="0" applyNumberFormat="1" applyFont="1" applyFill="1" applyBorder="1" applyAlignment="1" applyProtection="1">
      <alignment vertical="center"/>
      <protection/>
    </xf>
    <xf numFmtId="0" fontId="5" fillId="36" borderId="0" xfId="61" applyNumberFormat="1" applyFont="1" applyFill="1" applyBorder="1" applyAlignment="1" applyProtection="1">
      <alignment vertical="center"/>
      <protection/>
    </xf>
    <xf numFmtId="5" fontId="5" fillId="36" borderId="0" xfId="61" applyNumberFormat="1" applyFont="1" applyFill="1" applyBorder="1" applyAlignment="1" applyProtection="1">
      <alignment horizontal="center" vertical="center"/>
      <protection/>
    </xf>
    <xf numFmtId="182" fontId="5" fillId="36" borderId="0" xfId="61" applyNumberFormat="1" applyFont="1" applyFill="1" applyBorder="1" applyAlignment="1" applyProtection="1">
      <alignment vertical="center"/>
      <protection/>
    </xf>
    <xf numFmtId="6" fontId="5" fillId="36" borderId="0" xfId="61" applyNumberFormat="1" applyFont="1" applyFill="1" applyBorder="1" applyAlignment="1" applyProtection="1">
      <alignment vertical="center"/>
      <protection/>
    </xf>
    <xf numFmtId="6" fontId="5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5" fillId="36" borderId="57" xfId="61" applyNumberFormat="1" applyFont="1" applyFill="1" applyBorder="1" applyAlignment="1" applyProtection="1">
      <alignment vertical="center"/>
      <protection/>
    </xf>
    <xf numFmtId="5" fontId="5" fillId="36" borderId="57" xfId="61" applyNumberFormat="1" applyFont="1" applyFill="1" applyBorder="1" applyAlignment="1" applyProtection="1">
      <alignment horizontal="center" vertical="center"/>
      <protection/>
    </xf>
    <xf numFmtId="182" fontId="5" fillId="36" borderId="57" xfId="61" applyNumberFormat="1" applyFont="1" applyFill="1" applyBorder="1" applyAlignment="1" applyProtection="1">
      <alignment vertical="center"/>
      <protection/>
    </xf>
    <xf numFmtId="6" fontId="5" fillId="36" borderId="57" xfId="61" applyNumberFormat="1" applyFont="1" applyFill="1" applyBorder="1" applyAlignment="1" applyProtection="1">
      <alignment vertical="center"/>
      <protection/>
    </xf>
    <xf numFmtId="6" fontId="5" fillId="36" borderId="57" xfId="61" applyNumberFormat="1" applyFont="1" applyFill="1" applyBorder="1" applyAlignment="1" applyProtection="1">
      <alignment horizontal="center" vertical="center"/>
      <protection/>
    </xf>
    <xf numFmtId="0" fontId="0" fillId="36" borderId="57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5" fontId="6" fillId="37" borderId="58" xfId="61" applyNumberFormat="1" applyFont="1" applyFill="1" applyBorder="1" applyAlignment="1" applyProtection="1">
      <alignment horizontal="center"/>
      <protection/>
    </xf>
    <xf numFmtId="5" fontId="5" fillId="0" borderId="58" xfId="61" applyNumberFormat="1" applyFont="1" applyFill="1" applyBorder="1" applyAlignment="1" applyProtection="1">
      <alignment horizontal="center" vertical="center"/>
      <protection/>
    </xf>
    <xf numFmtId="0" fontId="5" fillId="0" borderId="58" xfId="61" applyNumberFormat="1" applyFont="1" applyFill="1" applyBorder="1" applyAlignment="1" applyProtection="1">
      <alignment/>
      <protection/>
    </xf>
    <xf numFmtId="5" fontId="6" fillId="37" borderId="18" xfId="61" applyNumberFormat="1" applyFont="1" applyFill="1" applyBorder="1" applyAlignment="1" applyProtection="1">
      <alignment horizontal="center"/>
      <protection/>
    </xf>
    <xf numFmtId="0" fontId="9" fillId="35" borderId="59" xfId="61" applyNumberFormat="1" applyFont="1" applyFill="1" applyBorder="1" applyAlignment="1" applyProtection="1">
      <alignment horizontal="center" vertical="center"/>
      <protection/>
    </xf>
    <xf numFmtId="5" fontId="9" fillId="36" borderId="57" xfId="61" applyNumberFormat="1" applyFont="1" applyFill="1" applyBorder="1" applyAlignment="1" applyProtection="1">
      <alignment horizontal="center" vertical="center"/>
      <protection/>
    </xf>
    <xf numFmtId="9" fontId="5" fillId="36" borderId="60" xfId="61" applyNumberFormat="1" applyFont="1" applyFill="1" applyBorder="1" applyAlignment="1" applyProtection="1">
      <alignment horizontal="center" vertical="center"/>
      <protection/>
    </xf>
    <xf numFmtId="5" fontId="6" fillId="37" borderId="61" xfId="61" applyNumberFormat="1" applyFont="1" applyFill="1" applyBorder="1" applyAlignment="1" applyProtection="1">
      <alignment horizontal="center"/>
      <protection/>
    </xf>
    <xf numFmtId="0" fontId="0" fillId="0" borderId="62" xfId="0" applyNumberFormat="1" applyFont="1" applyFill="1" applyBorder="1" applyAlignment="1" applyProtection="1">
      <alignment vertic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5" fillId="35" borderId="35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0" fillId="34" borderId="39" xfId="0" applyNumberFormat="1" applyFont="1" applyFill="1" applyBorder="1" applyAlignment="1" applyProtection="1">
      <alignment vertical="center"/>
      <protection/>
    </xf>
    <xf numFmtId="55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22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34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5" fontId="0" fillId="0" borderId="10" xfId="0" applyNumberFormat="1" applyFont="1" applyFill="1" applyBorder="1" applyAlignment="1" applyProtection="1">
      <alignment vertical="center"/>
      <protection/>
    </xf>
    <xf numFmtId="8" fontId="0" fillId="0" borderId="10" xfId="0" applyNumberFormat="1" applyFont="1" applyFill="1" applyBorder="1" applyAlignment="1" applyProtection="1">
      <alignment vertical="center"/>
      <protection/>
    </xf>
    <xf numFmtId="9" fontId="0" fillId="0" borderId="66" xfId="0" applyNumberFormat="1" applyFont="1" applyFill="1" applyBorder="1" applyAlignment="1" applyProtection="1">
      <alignment vertical="center"/>
      <protection/>
    </xf>
    <xf numFmtId="5" fontId="6" fillId="37" borderId="21" xfId="61" applyNumberFormat="1" applyFont="1" applyFill="1" applyBorder="1" applyAlignment="1" applyProtection="1">
      <alignment horizontal="center"/>
      <protection/>
    </xf>
    <xf numFmtId="5" fontId="6" fillId="37" borderId="60" xfId="61" applyNumberFormat="1" applyFont="1" applyFill="1" applyBorder="1" applyAlignment="1" applyProtection="1">
      <alignment horizontal="center"/>
      <protection/>
    </xf>
    <xf numFmtId="5" fontId="6" fillId="37" borderId="48" xfId="61" applyNumberFormat="1" applyFont="1" applyFill="1" applyBorder="1" applyAlignment="1" applyProtection="1">
      <alignment horizontal="center"/>
      <protection/>
    </xf>
    <xf numFmtId="5" fontId="6" fillId="37" borderId="62" xfId="61" applyNumberFormat="1" applyFont="1" applyFill="1" applyBorder="1" applyAlignment="1" applyProtection="1">
      <alignment horizontal="center"/>
      <protection/>
    </xf>
    <xf numFmtId="5" fontId="6" fillId="37" borderId="67" xfId="61" applyNumberFormat="1" applyFont="1" applyFill="1" applyBorder="1" applyAlignment="1" applyProtection="1">
      <alignment horizontal="center"/>
      <protection/>
    </xf>
    <xf numFmtId="5" fontId="10" fillId="0" borderId="18" xfId="61" applyNumberFormat="1" applyFont="1" applyFill="1" applyBorder="1" applyAlignment="1" applyProtection="1">
      <alignment horizontal="center" vertical="center"/>
      <protection/>
    </xf>
    <xf numFmtId="188" fontId="5" fillId="0" borderId="28" xfId="61" applyNumberFormat="1" applyFont="1" applyFill="1" applyBorder="1" applyAlignment="1" applyProtection="1">
      <alignment horizontal="center" vertical="center"/>
      <protection/>
    </xf>
    <xf numFmtId="188" fontId="5" fillId="0" borderId="39" xfId="61" applyNumberFormat="1" applyFont="1" applyFill="1" applyBorder="1" applyAlignment="1" applyProtection="1">
      <alignment horizontal="center" vertical="center"/>
      <protection/>
    </xf>
    <xf numFmtId="5" fontId="5" fillId="0" borderId="67" xfId="61" applyNumberFormat="1" applyFont="1" applyFill="1" applyBorder="1" applyAlignment="1" applyProtection="1">
      <alignment horizontal="center" vertical="center"/>
      <protection/>
    </xf>
    <xf numFmtId="5" fontId="5" fillId="0" borderId="68" xfId="61" applyNumberFormat="1" applyFont="1" applyFill="1" applyBorder="1" applyAlignment="1" applyProtection="1">
      <alignment horizontal="center" vertical="center"/>
      <protection/>
    </xf>
    <xf numFmtId="0" fontId="3" fillId="33" borderId="69" xfId="0" applyNumberFormat="1" applyFont="1" applyFill="1" applyBorder="1" applyAlignment="1" applyProtection="1">
      <alignment horizontal="center" vertical="center"/>
      <protection/>
    </xf>
    <xf numFmtId="0" fontId="3" fillId="33" borderId="39" xfId="0" applyNumberFormat="1" applyFont="1" applyFill="1" applyBorder="1" applyAlignment="1" applyProtection="1">
      <alignment horizontal="center" vertical="center"/>
      <protection/>
    </xf>
    <xf numFmtId="0" fontId="3" fillId="33" borderId="35" xfId="0" applyNumberFormat="1" applyFont="1" applyFill="1" applyBorder="1" applyAlignment="1" applyProtection="1">
      <alignment horizontal="center" vertical="center"/>
      <protection/>
    </xf>
    <xf numFmtId="0" fontId="3" fillId="33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9" fontId="0" fillId="0" borderId="1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15</xdr:col>
      <xdr:colOff>590550</xdr:colOff>
      <xdr:row>26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100584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15</xdr:col>
      <xdr:colOff>590550</xdr:colOff>
      <xdr:row>54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4800600"/>
          <a:ext cx="1005840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15</xdr:col>
      <xdr:colOff>590550</xdr:colOff>
      <xdr:row>82</xdr:row>
      <xdr:rowOff>76200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9601200"/>
          <a:ext cx="1005840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15</xdr:col>
      <xdr:colOff>590550</xdr:colOff>
      <xdr:row>110</xdr:row>
      <xdr:rowOff>95250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14401800"/>
          <a:ext cx="1005840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15</xdr:col>
      <xdr:colOff>590550</xdr:colOff>
      <xdr:row>138</xdr:row>
      <xdr:rowOff>85725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" y="19202400"/>
          <a:ext cx="100584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15</xdr:col>
      <xdr:colOff>590550</xdr:colOff>
      <xdr:row>165</xdr:row>
      <xdr:rowOff>85725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23831550"/>
          <a:ext cx="100584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15</xdr:col>
      <xdr:colOff>590550</xdr:colOff>
      <xdr:row>193</xdr:row>
      <xdr:rowOff>76200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6275" y="28632150"/>
          <a:ext cx="1005840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15</xdr:col>
      <xdr:colOff>590550</xdr:colOff>
      <xdr:row>221</xdr:row>
      <xdr:rowOff>104775</xdr:rowOff>
    </xdr:to>
    <xdr:pic>
      <xdr:nvPicPr>
        <xdr:cNvPr id="8" name="図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33432750"/>
          <a:ext cx="10058400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15</xdr:col>
      <xdr:colOff>590550</xdr:colOff>
      <xdr:row>249</xdr:row>
      <xdr:rowOff>85725</xdr:rowOff>
    </xdr:to>
    <xdr:pic>
      <xdr:nvPicPr>
        <xdr:cNvPr id="9" name="図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6275" y="38233350"/>
          <a:ext cx="100584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15</xdr:col>
      <xdr:colOff>590550</xdr:colOff>
      <xdr:row>277</xdr:row>
      <xdr:rowOff>85725</xdr:rowOff>
    </xdr:to>
    <xdr:pic>
      <xdr:nvPicPr>
        <xdr:cNvPr id="10" name="図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6275" y="43033950"/>
          <a:ext cx="100584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15</xdr:col>
      <xdr:colOff>590550</xdr:colOff>
      <xdr:row>305</xdr:row>
      <xdr:rowOff>85725</xdr:rowOff>
    </xdr:to>
    <xdr:pic>
      <xdr:nvPicPr>
        <xdr:cNvPr id="11" name="図 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6275" y="47834550"/>
          <a:ext cx="100584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15</xdr:col>
      <xdr:colOff>590550</xdr:colOff>
      <xdr:row>333</xdr:row>
      <xdr:rowOff>85725</xdr:rowOff>
    </xdr:to>
    <xdr:pic>
      <xdr:nvPicPr>
        <xdr:cNvPr id="12" name="図 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6275" y="52635150"/>
          <a:ext cx="100584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zoomScalePageLayoutView="0" workbookViewId="0" topLeftCell="A1">
      <selection activeCell="A25" sqref="A25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16"/>
      <c r="B1" s="134" t="s">
        <v>0</v>
      </c>
      <c r="C1" s="135"/>
      <c r="D1" s="136"/>
      <c r="E1" s="115"/>
      <c r="F1" s="137" t="s">
        <v>0</v>
      </c>
      <c r="G1" s="138"/>
      <c r="H1" s="117"/>
    </row>
    <row r="2" spans="1:9" ht="25.5" customHeight="1">
      <c r="A2" s="118" t="s">
        <v>1</v>
      </c>
      <c r="B2" s="139">
        <v>1000000</v>
      </c>
      <c r="C2" s="139"/>
      <c r="D2" s="139"/>
      <c r="E2" s="60" t="s">
        <v>2</v>
      </c>
      <c r="F2" s="140">
        <v>41275</v>
      </c>
      <c r="G2" s="141"/>
      <c r="H2" s="42"/>
      <c r="I2" s="42"/>
    </row>
    <row r="3" spans="1:11" ht="27" customHeight="1">
      <c r="A3" s="43" t="s">
        <v>3</v>
      </c>
      <c r="B3" s="142">
        <f>SUM(B2+D20)</f>
        <v>1000000</v>
      </c>
      <c r="C3" s="142"/>
      <c r="D3" s="143"/>
      <c r="E3" s="44" t="s">
        <v>4</v>
      </c>
      <c r="F3" s="45">
        <v>0.04</v>
      </c>
      <c r="G3" s="46">
        <f>(B2-D20)*F3</f>
        <v>40000</v>
      </c>
      <c r="H3" s="48" t="s">
        <v>5</v>
      </c>
      <c r="I3" s="49">
        <f>(B3-B2)</f>
        <v>0</v>
      </c>
      <c r="K3" s="119"/>
    </row>
    <row r="4" spans="1:9" s="98" customFormat="1" ht="17.25" customHeight="1">
      <c r="A4" s="93"/>
      <c r="B4" s="94"/>
      <c r="C4" s="94"/>
      <c r="D4" s="94"/>
      <c r="E4" s="95"/>
      <c r="F4" s="114" t="s">
        <v>0</v>
      </c>
      <c r="G4" s="94"/>
      <c r="H4" s="96"/>
      <c r="I4" s="97"/>
    </row>
    <row r="5" spans="1:12" ht="39" customHeight="1">
      <c r="A5" s="99"/>
      <c r="B5" s="100"/>
      <c r="C5" s="100"/>
      <c r="D5" s="112"/>
      <c r="E5" s="101"/>
      <c r="F5" s="113"/>
      <c r="G5" s="100"/>
      <c r="H5" s="102"/>
      <c r="I5" s="103"/>
      <c r="J5" s="104"/>
      <c r="K5" s="105"/>
      <c r="L5" s="105"/>
    </row>
    <row r="6" spans="1:12" ht="21" customHeight="1">
      <c r="A6" s="109" t="s">
        <v>6</v>
      </c>
      <c r="B6" s="107" t="s">
        <v>0</v>
      </c>
      <c r="C6" s="107" t="s">
        <v>0</v>
      </c>
      <c r="D6" s="108"/>
      <c r="E6" s="107" t="s">
        <v>0</v>
      </c>
      <c r="F6" s="110" t="s">
        <v>0</v>
      </c>
      <c r="G6" s="47"/>
      <c r="H6" s="42"/>
      <c r="I6" s="42"/>
      <c r="L6" s="106"/>
    </row>
    <row r="7" spans="1:12" ht="28.5">
      <c r="A7" s="111" t="s">
        <v>7</v>
      </c>
      <c r="B7" s="54" t="s">
        <v>8</v>
      </c>
      <c r="C7" s="55" t="s">
        <v>9</v>
      </c>
      <c r="D7" s="56" t="s">
        <v>10</v>
      </c>
      <c r="E7" s="57" t="s">
        <v>11</v>
      </c>
      <c r="F7" s="55" t="s">
        <v>12</v>
      </c>
      <c r="G7" s="57" t="s">
        <v>13</v>
      </c>
      <c r="H7" s="56" t="s">
        <v>14</v>
      </c>
      <c r="I7" s="58" t="s">
        <v>15</v>
      </c>
      <c r="J7" s="61" t="s">
        <v>16</v>
      </c>
      <c r="K7" s="55" t="s">
        <v>17</v>
      </c>
      <c r="L7" s="59" t="s">
        <v>18</v>
      </c>
    </row>
    <row r="8" spans="1:12" ht="24.75" customHeight="1">
      <c r="A8" s="51"/>
      <c r="B8" s="62"/>
      <c r="C8" s="63"/>
      <c r="D8" s="81">
        <f aca="true" t="shared" si="0" ref="D8:D19">SUM(B8-C8)</f>
        <v>0</v>
      </c>
      <c r="E8" s="64"/>
      <c r="F8" s="65"/>
      <c r="G8" s="64">
        <f aca="true" t="shared" si="1" ref="G8:G19">SUM(E8+F8)</f>
        <v>0</v>
      </c>
      <c r="H8" s="66" t="e">
        <f aca="true" t="shared" si="2" ref="H8:H19">E8/G8</f>
        <v>#DIV/0!</v>
      </c>
      <c r="I8" s="67" t="e">
        <f aca="true" t="shared" si="3" ref="I8:I19">B8/E8</f>
        <v>#DIV/0!</v>
      </c>
      <c r="J8" s="67" t="e">
        <f aca="true" t="shared" si="4" ref="J8:J19">C8/F8</f>
        <v>#DIV/0!</v>
      </c>
      <c r="K8" s="68" t="e">
        <f aca="true" t="shared" si="5" ref="K8:K19">I8/J8</f>
        <v>#DIV/0!</v>
      </c>
      <c r="L8" s="69" t="e">
        <f aca="true" t="shared" si="6" ref="L8:L19">B8/C8</f>
        <v>#DIV/0!</v>
      </c>
    </row>
    <row r="9" spans="1:12" ht="24.75" customHeight="1">
      <c r="A9" s="52"/>
      <c r="B9" s="70"/>
      <c r="C9" s="71"/>
      <c r="D9" s="81">
        <f t="shared" si="0"/>
        <v>0</v>
      </c>
      <c r="E9" s="72"/>
      <c r="F9" s="72"/>
      <c r="G9" s="64">
        <f t="shared" si="1"/>
        <v>0</v>
      </c>
      <c r="H9" s="66" t="e">
        <f t="shared" si="2"/>
        <v>#DIV/0!</v>
      </c>
      <c r="I9" s="67" t="e">
        <f t="shared" si="3"/>
        <v>#DIV/0!</v>
      </c>
      <c r="J9" s="67" t="e">
        <f t="shared" si="4"/>
        <v>#DIV/0!</v>
      </c>
      <c r="K9" s="68" t="e">
        <f t="shared" si="5"/>
        <v>#DIV/0!</v>
      </c>
      <c r="L9" s="69" t="e">
        <f t="shared" si="6"/>
        <v>#DIV/0!</v>
      </c>
    </row>
    <row r="10" spans="1:12" ht="24.75" customHeight="1">
      <c r="A10" s="52"/>
      <c r="B10" s="70"/>
      <c r="C10" s="71"/>
      <c r="D10" s="81">
        <f t="shared" si="0"/>
        <v>0</v>
      </c>
      <c r="E10" s="72"/>
      <c r="F10" s="72"/>
      <c r="G10" s="64">
        <f t="shared" si="1"/>
        <v>0</v>
      </c>
      <c r="H10" s="66" t="e">
        <f t="shared" si="2"/>
        <v>#DIV/0!</v>
      </c>
      <c r="I10" s="67" t="e">
        <f t="shared" si="3"/>
        <v>#DIV/0!</v>
      </c>
      <c r="J10" s="67" t="e">
        <f t="shared" si="4"/>
        <v>#DIV/0!</v>
      </c>
      <c r="K10" s="68" t="e">
        <f t="shared" si="5"/>
        <v>#DIV/0!</v>
      </c>
      <c r="L10" s="69" t="e">
        <f t="shared" si="6"/>
        <v>#DIV/0!</v>
      </c>
    </row>
    <row r="11" spans="1:12" ht="24.75" customHeight="1">
      <c r="A11" s="52"/>
      <c r="B11" s="70"/>
      <c r="C11" s="71"/>
      <c r="D11" s="81">
        <f t="shared" si="0"/>
        <v>0</v>
      </c>
      <c r="E11" s="72"/>
      <c r="F11" s="72"/>
      <c r="G11" s="64">
        <f t="shared" si="1"/>
        <v>0</v>
      </c>
      <c r="H11" s="66" t="e">
        <f t="shared" si="2"/>
        <v>#DIV/0!</v>
      </c>
      <c r="I11" s="67" t="e">
        <f t="shared" si="3"/>
        <v>#DIV/0!</v>
      </c>
      <c r="J11" s="67" t="e">
        <f t="shared" si="4"/>
        <v>#DIV/0!</v>
      </c>
      <c r="K11" s="68" t="e">
        <f t="shared" si="5"/>
        <v>#DIV/0!</v>
      </c>
      <c r="L11" s="69" t="e">
        <f t="shared" si="6"/>
        <v>#DIV/0!</v>
      </c>
    </row>
    <row r="12" spans="1:12" ht="24.75" customHeight="1">
      <c r="A12" s="52"/>
      <c r="B12" s="70"/>
      <c r="C12" s="63"/>
      <c r="D12" s="81">
        <f t="shared" si="0"/>
        <v>0</v>
      </c>
      <c r="E12" s="72"/>
      <c r="F12" s="72"/>
      <c r="G12" s="64">
        <f t="shared" si="1"/>
        <v>0</v>
      </c>
      <c r="H12" s="66" t="e">
        <f t="shared" si="2"/>
        <v>#DIV/0!</v>
      </c>
      <c r="I12" s="67" t="e">
        <f t="shared" si="3"/>
        <v>#DIV/0!</v>
      </c>
      <c r="J12" s="67" t="e">
        <f t="shared" si="4"/>
        <v>#DIV/0!</v>
      </c>
      <c r="K12" s="68" t="e">
        <f t="shared" si="5"/>
        <v>#DIV/0!</v>
      </c>
      <c r="L12" s="69" t="e">
        <f t="shared" si="6"/>
        <v>#DIV/0!</v>
      </c>
    </row>
    <row r="13" spans="1:12" ht="24.75" customHeight="1">
      <c r="A13" s="52"/>
      <c r="B13" s="70"/>
      <c r="C13" s="71"/>
      <c r="D13" s="81">
        <f aca="true" t="shared" si="7" ref="D13:D18">SUM(B13-C13)</f>
        <v>0</v>
      </c>
      <c r="E13" s="72"/>
      <c r="F13" s="72"/>
      <c r="G13" s="64">
        <f aca="true" t="shared" si="8" ref="G13:G18">SUM(E13+F13)</f>
        <v>0</v>
      </c>
      <c r="H13" s="66" t="e">
        <f aca="true" t="shared" si="9" ref="H13:H18">E13/G13</f>
        <v>#DIV/0!</v>
      </c>
      <c r="I13" s="67" t="e">
        <f aca="true" t="shared" si="10" ref="I13:I18">B13/E13</f>
        <v>#DIV/0!</v>
      </c>
      <c r="J13" s="67" t="e">
        <f aca="true" t="shared" si="11" ref="J13:J18">C13/F13</f>
        <v>#DIV/0!</v>
      </c>
      <c r="K13" s="68" t="e">
        <f aca="true" t="shared" si="12" ref="K13:K18">I13/J13</f>
        <v>#DIV/0!</v>
      </c>
      <c r="L13" s="69" t="e">
        <f aca="true" t="shared" si="13" ref="L13:L18">B13/C13</f>
        <v>#DIV/0!</v>
      </c>
    </row>
    <row r="14" spans="1:12" ht="24.75" customHeight="1">
      <c r="A14" s="52"/>
      <c r="B14" s="70"/>
      <c r="C14" s="63"/>
      <c r="D14" s="81">
        <f t="shared" si="7"/>
        <v>0</v>
      </c>
      <c r="E14" s="72">
        <v>1</v>
      </c>
      <c r="F14" s="72"/>
      <c r="G14" s="64">
        <f t="shared" si="8"/>
        <v>1</v>
      </c>
      <c r="H14" s="66">
        <f t="shared" si="9"/>
        <v>1</v>
      </c>
      <c r="I14" s="67">
        <f t="shared" si="10"/>
        <v>0</v>
      </c>
      <c r="J14" s="67" t="e">
        <f t="shared" si="11"/>
        <v>#DIV/0!</v>
      </c>
      <c r="K14" s="68" t="e">
        <f t="shared" si="12"/>
        <v>#DIV/0!</v>
      </c>
      <c r="L14" s="69" t="e">
        <f t="shared" si="13"/>
        <v>#DIV/0!</v>
      </c>
    </row>
    <row r="15" spans="1:12" ht="24.75" customHeight="1">
      <c r="A15" s="52"/>
      <c r="B15" s="70"/>
      <c r="C15" s="71"/>
      <c r="D15" s="81">
        <f t="shared" si="7"/>
        <v>0</v>
      </c>
      <c r="E15" s="72"/>
      <c r="F15" s="72">
        <v>1</v>
      </c>
      <c r="G15" s="64">
        <f t="shared" si="8"/>
        <v>1</v>
      </c>
      <c r="H15" s="66">
        <f t="shared" si="9"/>
        <v>0</v>
      </c>
      <c r="I15" s="67" t="e">
        <f t="shared" si="10"/>
        <v>#DIV/0!</v>
      </c>
      <c r="J15" s="67">
        <f t="shared" si="11"/>
        <v>0</v>
      </c>
      <c r="K15" s="68" t="e">
        <f t="shared" si="12"/>
        <v>#DIV/0!</v>
      </c>
      <c r="L15" s="69" t="e">
        <f t="shared" si="13"/>
        <v>#DIV/0!</v>
      </c>
    </row>
    <row r="16" spans="1:12" ht="24.75" customHeight="1">
      <c r="A16" s="52"/>
      <c r="B16" s="70"/>
      <c r="C16" s="63"/>
      <c r="D16" s="81">
        <f t="shared" si="7"/>
        <v>0</v>
      </c>
      <c r="E16" s="72">
        <v>1</v>
      </c>
      <c r="F16" s="72"/>
      <c r="G16" s="64">
        <f t="shared" si="8"/>
        <v>1</v>
      </c>
      <c r="H16" s="66">
        <f t="shared" si="9"/>
        <v>1</v>
      </c>
      <c r="I16" s="67">
        <f t="shared" si="10"/>
        <v>0</v>
      </c>
      <c r="J16" s="67" t="e">
        <f t="shared" si="11"/>
        <v>#DIV/0!</v>
      </c>
      <c r="K16" s="68" t="e">
        <f t="shared" si="12"/>
        <v>#DIV/0!</v>
      </c>
      <c r="L16" s="69" t="e">
        <f t="shared" si="13"/>
        <v>#DIV/0!</v>
      </c>
    </row>
    <row r="17" spans="1:12" ht="24.75" customHeight="1">
      <c r="A17" s="52"/>
      <c r="B17" s="70"/>
      <c r="C17" s="71"/>
      <c r="D17" s="81">
        <f t="shared" si="7"/>
        <v>0</v>
      </c>
      <c r="E17" s="72"/>
      <c r="F17" s="72"/>
      <c r="G17" s="64">
        <f t="shared" si="8"/>
        <v>0</v>
      </c>
      <c r="H17" s="66" t="e">
        <f t="shared" si="9"/>
        <v>#DIV/0!</v>
      </c>
      <c r="I17" s="67" t="e">
        <f t="shared" si="10"/>
        <v>#DIV/0!</v>
      </c>
      <c r="J17" s="67" t="e">
        <f t="shared" si="11"/>
        <v>#DIV/0!</v>
      </c>
      <c r="K17" s="68" t="e">
        <f t="shared" si="12"/>
        <v>#DIV/0!</v>
      </c>
      <c r="L17" s="69" t="e">
        <f t="shared" si="13"/>
        <v>#DIV/0!</v>
      </c>
    </row>
    <row r="18" spans="1:12" ht="24.75" customHeight="1">
      <c r="A18" s="52"/>
      <c r="B18" s="70"/>
      <c r="C18" s="63"/>
      <c r="D18" s="81">
        <f t="shared" si="7"/>
        <v>0</v>
      </c>
      <c r="E18" s="72"/>
      <c r="F18" s="72"/>
      <c r="G18" s="64">
        <f t="shared" si="8"/>
        <v>0</v>
      </c>
      <c r="H18" s="66" t="e">
        <f t="shared" si="9"/>
        <v>#DIV/0!</v>
      </c>
      <c r="I18" s="67" t="e">
        <f t="shared" si="10"/>
        <v>#DIV/0!</v>
      </c>
      <c r="J18" s="67" t="e">
        <f t="shared" si="11"/>
        <v>#DIV/0!</v>
      </c>
      <c r="K18" s="68" t="e">
        <f t="shared" si="12"/>
        <v>#DIV/0!</v>
      </c>
      <c r="L18" s="69" t="e">
        <f t="shared" si="13"/>
        <v>#DIV/0!</v>
      </c>
    </row>
    <row r="19" spans="1:12" ht="24.75" customHeight="1" thickBot="1">
      <c r="A19" s="53"/>
      <c r="B19" s="73"/>
      <c r="C19" s="74"/>
      <c r="D19" s="82">
        <f t="shared" si="0"/>
        <v>0</v>
      </c>
      <c r="E19" s="75">
        <v>1</v>
      </c>
      <c r="F19" s="75"/>
      <c r="G19" s="76">
        <f t="shared" si="1"/>
        <v>1</v>
      </c>
      <c r="H19" s="77">
        <f t="shared" si="2"/>
        <v>1</v>
      </c>
      <c r="I19" s="78">
        <f t="shared" si="3"/>
        <v>0</v>
      </c>
      <c r="J19" s="78" t="e">
        <f t="shared" si="4"/>
        <v>#DIV/0!</v>
      </c>
      <c r="K19" s="79" t="e">
        <f t="shared" si="5"/>
        <v>#DIV/0!</v>
      </c>
      <c r="L19" s="80" t="e">
        <f t="shared" si="6"/>
        <v>#DIV/0!</v>
      </c>
    </row>
    <row r="20" spans="1:12" ht="24.75" customHeight="1" thickTop="1">
      <c r="A20" s="122" t="s">
        <v>65</v>
      </c>
      <c r="B20" s="83">
        <f aca="true" t="shared" si="14" ref="B20:G20">SUM(B8:B19)</f>
        <v>0</v>
      </c>
      <c r="C20" s="84">
        <f t="shared" si="14"/>
        <v>0</v>
      </c>
      <c r="D20" s="85">
        <f t="shared" si="14"/>
        <v>0</v>
      </c>
      <c r="E20" s="86">
        <f t="shared" si="14"/>
        <v>3</v>
      </c>
      <c r="F20" s="87">
        <f t="shared" si="14"/>
        <v>1</v>
      </c>
      <c r="G20" s="86">
        <f t="shared" si="14"/>
        <v>4</v>
      </c>
      <c r="H20" s="88" t="e">
        <f>AVERAGE(H8:H19)</f>
        <v>#DIV/0!</v>
      </c>
      <c r="I20" s="84" t="e">
        <f>AVERAGE(I8:I19)</f>
        <v>#DIV/0!</v>
      </c>
      <c r="J20" s="84" t="e">
        <f>AVERAGE(J8:J19)</f>
        <v>#DIV/0!</v>
      </c>
      <c r="K20" s="89" t="e">
        <f>AVERAGE(K8:K19)</f>
        <v>#DIV/0!</v>
      </c>
      <c r="L20" s="90" t="e">
        <f>AVERAGE(L8:L19)</f>
        <v>#DIV/0!</v>
      </c>
    </row>
    <row r="21" spans="1:12" ht="13.5">
      <c r="A21" s="50"/>
      <c r="J21" s="91"/>
      <c r="K21" s="92" t="s">
        <v>19</v>
      </c>
      <c r="L21" s="92" t="s">
        <v>20</v>
      </c>
    </row>
    <row r="22" ht="13.5">
      <c r="A22" t="s">
        <v>71</v>
      </c>
    </row>
    <row r="23" ht="13.5" customHeight="1">
      <c r="A23" s="128" t="s">
        <v>80</v>
      </c>
    </row>
    <row r="24" ht="13.5" customHeight="1">
      <c r="A24" t="s">
        <v>91</v>
      </c>
    </row>
    <row r="25" ht="13.5" customHeight="1">
      <c r="A25" t="s">
        <v>81</v>
      </c>
    </row>
    <row r="26" ht="13.5" customHeight="1">
      <c r="A26" t="s">
        <v>72</v>
      </c>
    </row>
    <row r="27" ht="13.5" customHeight="1">
      <c r="A27" t="s">
        <v>70</v>
      </c>
    </row>
    <row r="28" ht="13.5" customHeight="1">
      <c r="A28" t="s">
        <v>86</v>
      </c>
    </row>
    <row r="29" ht="13.5" customHeight="1">
      <c r="A29" t="s">
        <v>87</v>
      </c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6" ht="13.5">
      <c r="A1" s="35" t="s">
        <v>21</v>
      </c>
      <c r="B1" s="36" t="s">
        <v>22</v>
      </c>
      <c r="C1" s="36" t="s">
        <v>23</v>
      </c>
      <c r="D1" s="36" t="s">
        <v>24</v>
      </c>
      <c r="E1" s="36" t="s">
        <v>25</v>
      </c>
      <c r="F1" s="36" t="s">
        <v>26</v>
      </c>
      <c r="G1" s="36" t="s">
        <v>27</v>
      </c>
      <c r="H1" s="36" t="s">
        <v>28</v>
      </c>
      <c r="I1" s="36" t="s">
        <v>29</v>
      </c>
      <c r="J1" s="36" t="s">
        <v>30</v>
      </c>
      <c r="K1" s="36" t="s">
        <v>31</v>
      </c>
      <c r="L1" s="36" t="s">
        <v>32</v>
      </c>
      <c r="M1" s="36" t="s">
        <v>33</v>
      </c>
      <c r="N1" s="121" t="s">
        <v>34</v>
      </c>
      <c r="O1" s="37" t="s">
        <v>35</v>
      </c>
      <c r="P1" s="126" t="s">
        <v>67</v>
      </c>
    </row>
    <row r="2" spans="1:16" ht="13.5" customHeight="1">
      <c r="A2" s="127" t="s">
        <v>69</v>
      </c>
      <c r="B2" s="127" t="s">
        <v>66</v>
      </c>
      <c r="C2" s="127" t="s">
        <v>92</v>
      </c>
      <c r="D2" s="127" t="s">
        <v>68</v>
      </c>
      <c r="E2" s="127" t="s">
        <v>73</v>
      </c>
      <c r="F2" s="124" t="s">
        <v>93</v>
      </c>
      <c r="G2">
        <v>1.23713</v>
      </c>
      <c r="H2" s="127" t="s">
        <v>94</v>
      </c>
      <c r="I2" s="125" t="s">
        <v>95</v>
      </c>
      <c r="J2">
        <v>1.28932</v>
      </c>
      <c r="K2" s="127" t="s">
        <v>75</v>
      </c>
      <c r="L2" s="127" t="s">
        <v>76</v>
      </c>
      <c r="M2">
        <v>521.9</v>
      </c>
      <c r="O2">
        <v>253042</v>
      </c>
      <c r="P2">
        <v>1</v>
      </c>
    </row>
    <row r="3" spans="1:16" ht="13.5">
      <c r="A3" s="127"/>
      <c r="B3" s="127" t="s">
        <v>66</v>
      </c>
      <c r="C3" s="127" t="s">
        <v>96</v>
      </c>
      <c r="D3" s="127"/>
      <c r="E3" s="127"/>
      <c r="F3" s="124" t="s">
        <v>97</v>
      </c>
      <c r="G3">
        <v>1.29564</v>
      </c>
      <c r="H3" s="127"/>
      <c r="I3" s="124" t="s">
        <v>98</v>
      </c>
      <c r="J3">
        <v>1.28687</v>
      </c>
      <c r="K3" t="s">
        <v>82</v>
      </c>
      <c r="L3" s="127" t="s">
        <v>74</v>
      </c>
      <c r="M3" s="7">
        <v>0</v>
      </c>
      <c r="N3" s="7"/>
      <c r="O3">
        <v>0</v>
      </c>
      <c r="P3">
        <v>2</v>
      </c>
    </row>
    <row r="4" spans="1:16" ht="13.5">
      <c r="A4" s="123"/>
      <c r="B4" s="127" t="s">
        <v>66</v>
      </c>
      <c r="C4" s="127" t="s">
        <v>99</v>
      </c>
      <c r="D4" s="123"/>
      <c r="E4" s="123"/>
      <c r="F4" s="124" t="s">
        <v>100</v>
      </c>
      <c r="G4">
        <v>1.29765</v>
      </c>
      <c r="H4" s="123"/>
      <c r="I4" s="125" t="s">
        <v>101</v>
      </c>
      <c r="J4">
        <v>1.31657</v>
      </c>
      <c r="K4" t="s">
        <v>75</v>
      </c>
      <c r="L4" s="127" t="s">
        <v>76</v>
      </c>
      <c r="M4" s="7">
        <v>189.2</v>
      </c>
      <c r="N4" s="7"/>
      <c r="O4">
        <v>87969</v>
      </c>
      <c r="P4">
        <v>3</v>
      </c>
    </row>
    <row r="5" spans="1:16" ht="13.5">
      <c r="A5" s="123"/>
      <c r="B5" s="129" t="s">
        <v>66</v>
      </c>
      <c r="C5" s="129" t="s">
        <v>102</v>
      </c>
      <c r="D5" s="123"/>
      <c r="E5" s="123"/>
      <c r="F5" s="124" t="s">
        <v>103</v>
      </c>
      <c r="G5">
        <v>1.33542</v>
      </c>
      <c r="H5" s="123"/>
      <c r="I5" s="125" t="s">
        <v>104</v>
      </c>
      <c r="J5" s="129">
        <v>1.34056</v>
      </c>
      <c r="K5" s="129" t="s">
        <v>75</v>
      </c>
      <c r="L5" s="129" t="s">
        <v>76</v>
      </c>
      <c r="M5" s="7">
        <v>51.4</v>
      </c>
      <c r="N5" s="7"/>
      <c r="O5">
        <v>29807</v>
      </c>
      <c r="P5">
        <v>4</v>
      </c>
    </row>
    <row r="6" spans="2:16" ht="13.5">
      <c r="B6" s="129" t="s">
        <v>66</v>
      </c>
      <c r="C6" s="129" t="s">
        <v>105</v>
      </c>
      <c r="F6" s="124" t="s">
        <v>106</v>
      </c>
      <c r="G6">
        <v>1.33262</v>
      </c>
      <c r="I6" s="130" t="s">
        <v>107</v>
      </c>
      <c r="J6" s="129">
        <v>1.35128</v>
      </c>
      <c r="K6" s="129" t="s">
        <v>75</v>
      </c>
      <c r="L6" s="129" t="s">
        <v>76</v>
      </c>
      <c r="M6" s="7">
        <v>186.6</v>
      </c>
      <c r="N6" s="7"/>
      <c r="O6">
        <v>134275</v>
      </c>
      <c r="P6">
        <v>5</v>
      </c>
    </row>
    <row r="7" spans="2:16" ht="13.5">
      <c r="B7" s="129" t="s">
        <v>66</v>
      </c>
      <c r="C7" s="129" t="s">
        <v>108</v>
      </c>
      <c r="F7" s="124" t="s">
        <v>109</v>
      </c>
      <c r="G7">
        <v>1.36073</v>
      </c>
      <c r="I7" s="130" t="s">
        <v>110</v>
      </c>
      <c r="J7" s="129">
        <v>1.37221</v>
      </c>
      <c r="K7" s="129" t="s">
        <v>75</v>
      </c>
      <c r="L7" s="129" t="s">
        <v>76</v>
      </c>
      <c r="M7" s="7">
        <v>114.8</v>
      </c>
      <c r="N7" s="7"/>
      <c r="O7">
        <v>83572</v>
      </c>
      <c r="P7">
        <v>6</v>
      </c>
    </row>
    <row r="8" spans="2:16" ht="13.5">
      <c r="B8" s="129" t="s">
        <v>66</v>
      </c>
      <c r="C8" s="129" t="s">
        <v>111</v>
      </c>
      <c r="F8" s="124" t="s">
        <v>114</v>
      </c>
      <c r="G8">
        <v>1.38338</v>
      </c>
      <c r="I8" s="130" t="s">
        <v>115</v>
      </c>
      <c r="J8" s="129">
        <v>1.37861</v>
      </c>
      <c r="K8" s="129" t="s">
        <v>113</v>
      </c>
      <c r="L8" s="129" t="s">
        <v>112</v>
      </c>
      <c r="M8" s="7">
        <v>47.7</v>
      </c>
      <c r="N8" s="7"/>
      <c r="O8">
        <v>-63547</v>
      </c>
      <c r="P8">
        <v>7</v>
      </c>
    </row>
    <row r="9" spans="2:16" ht="13.5">
      <c r="B9" s="129" t="s">
        <v>66</v>
      </c>
      <c r="C9" s="129" t="s">
        <v>116</v>
      </c>
      <c r="F9" s="124" t="s">
        <v>117</v>
      </c>
      <c r="G9">
        <v>1.38852</v>
      </c>
      <c r="I9" s="130" t="s">
        <v>118</v>
      </c>
      <c r="J9" s="129">
        <v>1.38852</v>
      </c>
      <c r="K9" s="129" t="s">
        <v>82</v>
      </c>
      <c r="L9" s="129" t="s">
        <v>74</v>
      </c>
      <c r="M9" s="7">
        <v>0</v>
      </c>
      <c r="N9" s="7"/>
      <c r="O9">
        <v>0</v>
      </c>
      <c r="P9">
        <v>8</v>
      </c>
    </row>
    <row r="10" spans="2:16" ht="13.5">
      <c r="B10" s="129" t="s">
        <v>119</v>
      </c>
      <c r="C10" s="129" t="s">
        <v>120</v>
      </c>
      <c r="F10" s="124" t="s">
        <v>121</v>
      </c>
      <c r="G10">
        <v>1.33368</v>
      </c>
      <c r="I10" s="130" t="s">
        <v>122</v>
      </c>
      <c r="J10" s="129">
        <v>1.29625</v>
      </c>
      <c r="K10" s="129" t="s">
        <v>75</v>
      </c>
      <c r="L10" s="129" t="s">
        <v>76</v>
      </c>
      <c r="M10" s="7">
        <v>374.3</v>
      </c>
      <c r="N10" s="7"/>
      <c r="O10">
        <v>283653</v>
      </c>
      <c r="P10">
        <v>9</v>
      </c>
    </row>
    <row r="11" spans="2:16" ht="13.5">
      <c r="B11" s="129" t="s">
        <v>119</v>
      </c>
      <c r="C11" s="129" t="s">
        <v>123</v>
      </c>
      <c r="F11" s="124" t="s">
        <v>124</v>
      </c>
      <c r="G11">
        <v>1.28382</v>
      </c>
      <c r="I11" s="124" t="s">
        <v>125</v>
      </c>
      <c r="J11" s="129">
        <v>1.26812</v>
      </c>
      <c r="K11" s="129" t="s">
        <v>75</v>
      </c>
      <c r="L11" s="129" t="s">
        <v>76</v>
      </c>
      <c r="M11" s="7">
        <v>157</v>
      </c>
      <c r="N11" s="7"/>
      <c r="O11">
        <v>170813</v>
      </c>
      <c r="P11">
        <v>10</v>
      </c>
    </row>
    <row r="12" spans="2:16" ht="13.5">
      <c r="B12" s="129" t="s">
        <v>126</v>
      </c>
      <c r="C12" s="129"/>
      <c r="F12" s="124"/>
      <c r="I12" s="130"/>
      <c r="K12" s="127"/>
      <c r="L12" s="127"/>
      <c r="M12" s="7"/>
      <c r="N12" s="7"/>
      <c r="P12">
        <v>11</v>
      </c>
    </row>
    <row r="13" spans="2:16" ht="13.5">
      <c r="B13" s="129" t="s">
        <v>126</v>
      </c>
      <c r="C13" s="129"/>
      <c r="F13" s="124"/>
      <c r="I13" s="124"/>
      <c r="K13" s="127"/>
      <c r="L13" s="127"/>
      <c r="M13" s="7"/>
      <c r="N13" s="7"/>
      <c r="P13">
        <v>12</v>
      </c>
    </row>
    <row r="14" spans="2:16" ht="13.5">
      <c r="B14" s="129"/>
      <c r="C14" s="129"/>
      <c r="F14" s="124"/>
      <c r="I14" s="124"/>
      <c r="K14" s="127"/>
      <c r="L14" s="127"/>
      <c r="M14" s="7"/>
      <c r="N14" s="7"/>
      <c r="P14">
        <v>13</v>
      </c>
    </row>
    <row r="15" spans="2:16" ht="13.5">
      <c r="B15" s="129"/>
      <c r="C15" s="129"/>
      <c r="F15" s="124"/>
      <c r="I15" s="124"/>
      <c r="K15" s="127"/>
      <c r="L15" s="127"/>
      <c r="M15" s="7"/>
      <c r="N15" s="7"/>
      <c r="P15">
        <v>14</v>
      </c>
    </row>
    <row r="16" spans="2:16" ht="13.5">
      <c r="B16" s="129"/>
      <c r="C16" s="129"/>
      <c r="F16" s="124"/>
      <c r="I16" s="124"/>
      <c r="K16" s="127"/>
      <c r="L16" s="127"/>
      <c r="M16" s="7"/>
      <c r="N16" s="7"/>
      <c r="P16">
        <v>15</v>
      </c>
    </row>
    <row r="17" spans="2:16" ht="13.5">
      <c r="B17" s="129"/>
      <c r="C17" s="129"/>
      <c r="F17" s="124"/>
      <c r="I17" s="124"/>
      <c r="K17" s="127"/>
      <c r="L17" s="127"/>
      <c r="M17" s="7"/>
      <c r="N17" s="7"/>
      <c r="P17">
        <v>16</v>
      </c>
    </row>
    <row r="18" spans="2:16" ht="13.5">
      <c r="B18" s="129"/>
      <c r="C18" s="129"/>
      <c r="F18" s="124"/>
      <c r="I18" s="124"/>
      <c r="K18" s="127"/>
      <c r="L18" s="127"/>
      <c r="M18" s="7"/>
      <c r="N18" s="7"/>
      <c r="P18">
        <v>17</v>
      </c>
    </row>
    <row r="19" spans="2:16" ht="13.5">
      <c r="B19" s="129"/>
      <c r="C19" s="129"/>
      <c r="F19" s="124"/>
      <c r="I19" s="124"/>
      <c r="K19" s="127"/>
      <c r="L19" s="127"/>
      <c r="M19" s="7"/>
      <c r="N19" s="7"/>
      <c r="P19">
        <v>18</v>
      </c>
    </row>
    <row r="20" spans="2:16" ht="13.5">
      <c r="B20" s="129"/>
      <c r="C20" s="129"/>
      <c r="F20" s="124"/>
      <c r="I20" s="124"/>
      <c r="K20" s="127"/>
      <c r="L20" s="127"/>
      <c r="M20" s="7"/>
      <c r="N20" s="7"/>
      <c r="P20">
        <v>19</v>
      </c>
    </row>
    <row r="21" spans="2:16" ht="13.5">
      <c r="B21" s="129"/>
      <c r="C21" s="129"/>
      <c r="F21" s="124"/>
      <c r="I21" s="124"/>
      <c r="K21" s="127"/>
      <c r="L21" s="127"/>
      <c r="M21" s="7"/>
      <c r="N21" s="7"/>
      <c r="P21">
        <v>20</v>
      </c>
    </row>
    <row r="22" spans="2:16" ht="13.5">
      <c r="B22" s="129"/>
      <c r="C22" s="129"/>
      <c r="F22" s="124"/>
      <c r="I22" s="124"/>
      <c r="K22" s="127"/>
      <c r="L22" s="127"/>
      <c r="M22" s="7"/>
      <c r="N22" s="7"/>
      <c r="P22">
        <v>21</v>
      </c>
    </row>
    <row r="23" spans="2:16" ht="13.5">
      <c r="B23" s="129"/>
      <c r="C23" s="129"/>
      <c r="F23" s="124"/>
      <c r="I23" s="124"/>
      <c r="K23" s="127"/>
      <c r="L23" s="127"/>
      <c r="M23" s="7"/>
      <c r="N23" s="7"/>
      <c r="P23">
        <v>22</v>
      </c>
    </row>
    <row r="24" spans="13:14" ht="13.5">
      <c r="M24" s="7"/>
      <c r="N24" s="7"/>
    </row>
    <row r="25" spans="13:14" ht="13.5">
      <c r="M25" s="7"/>
      <c r="N25" s="7"/>
    </row>
    <row r="26" spans="1:15" ht="13.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  <c r="N26" s="39"/>
      <c r="O26" s="38"/>
    </row>
    <row r="27" spans="12:15" ht="13.5">
      <c r="L27" s="40" t="s">
        <v>36</v>
      </c>
      <c r="M27" s="7">
        <f>SUM(M2:M26)</f>
        <v>1642.8999999999999</v>
      </c>
      <c r="N27" s="7">
        <f>SUM(N2:N26)</f>
        <v>0</v>
      </c>
      <c r="O27">
        <f>SUM(O2:O26)</f>
        <v>979584</v>
      </c>
    </row>
    <row r="28" spans="13:14" ht="13.5">
      <c r="M28" s="7"/>
      <c r="N28" s="7"/>
    </row>
    <row r="29" spans="13:14" ht="13.5">
      <c r="M29" s="7"/>
      <c r="N29" s="7"/>
    </row>
    <row r="31" spans="12:14" ht="13.5">
      <c r="L31" s="8"/>
      <c r="M31" s="9"/>
      <c r="N31" s="9"/>
    </row>
    <row r="34" spans="3:9" ht="13.5">
      <c r="C34" s="144" t="s">
        <v>37</v>
      </c>
      <c r="D34" s="145"/>
      <c r="F34" s="146" t="s">
        <v>38</v>
      </c>
      <c r="G34" s="147"/>
      <c r="H34" s="24" t="s">
        <v>39</v>
      </c>
      <c r="I34" s="27" t="s">
        <v>40</v>
      </c>
    </row>
    <row r="35" spans="3:9" ht="13.5">
      <c r="C35" s="4" t="s">
        <v>41</v>
      </c>
      <c r="D35" s="5" t="s">
        <v>127</v>
      </c>
      <c r="F35" s="4"/>
      <c r="G35" s="11"/>
      <c r="H35" s="17"/>
      <c r="I35" s="20"/>
    </row>
    <row r="36" spans="3:9" ht="13.5">
      <c r="C36" s="2" t="s">
        <v>42</v>
      </c>
      <c r="D36" s="1">
        <f>COUNTIF($B$2:$B$26,"買い")</f>
        <v>8</v>
      </c>
      <c r="F36" s="2"/>
      <c r="G36" s="13"/>
      <c r="H36" s="18"/>
      <c r="I36" s="14"/>
    </row>
    <row r="37" spans="3:9" ht="13.5">
      <c r="C37" s="2" t="s">
        <v>43</v>
      </c>
      <c r="D37" s="1">
        <f>COUNTIF($B$2:$B$26,"売り")</f>
        <v>2</v>
      </c>
      <c r="F37" s="2"/>
      <c r="G37" s="13"/>
      <c r="H37" s="18"/>
      <c r="I37" s="14"/>
    </row>
    <row r="38" spans="3:9" ht="13.5">
      <c r="C38" s="2" t="s">
        <v>44</v>
      </c>
      <c r="D38" s="1">
        <f>SUM(D36:D37)</f>
        <v>10</v>
      </c>
      <c r="F38" s="2"/>
      <c r="G38" s="13"/>
      <c r="H38" s="18"/>
      <c r="I38" s="14"/>
    </row>
    <row r="39" spans="3:9" ht="13.5">
      <c r="C39" s="2" t="s">
        <v>45</v>
      </c>
      <c r="D39" s="1">
        <f>COUNTIF($L$2:$L$26,"勝ち")</f>
        <v>7</v>
      </c>
      <c r="F39" s="2"/>
      <c r="G39" s="13"/>
      <c r="H39" s="18"/>
      <c r="I39" s="14"/>
    </row>
    <row r="40" spans="3:9" ht="13.5">
      <c r="C40" s="2" t="s">
        <v>46</v>
      </c>
      <c r="D40" s="1">
        <f>COUNTIF($L$2:$L$26,"負け")</f>
        <v>1</v>
      </c>
      <c r="F40" s="2"/>
      <c r="G40" s="13"/>
      <c r="H40" s="18"/>
      <c r="I40" s="14"/>
    </row>
    <row r="41" spans="3:9" ht="13.5">
      <c r="C41" s="2" t="s">
        <v>47</v>
      </c>
      <c r="D41" s="1">
        <f>COUNTIF($L$2:$L$26,"引き分け")</f>
        <v>2</v>
      </c>
      <c r="F41" s="2"/>
      <c r="G41" s="13"/>
      <c r="H41" s="18"/>
      <c r="I41" s="14"/>
    </row>
    <row r="42" spans="3:9" ht="13.5">
      <c r="C42" s="6" t="s">
        <v>48</v>
      </c>
      <c r="D42" s="1">
        <f>COUNTIF($B$2:$B$26,"保留")</f>
        <v>2</v>
      </c>
      <c r="F42" s="2"/>
      <c r="G42" s="13"/>
      <c r="H42" s="18"/>
      <c r="I42" s="14"/>
    </row>
    <row r="43" spans="3:9" ht="13.5">
      <c r="C43" s="2" t="s">
        <v>49</v>
      </c>
      <c r="D43" s="131">
        <f>SUMIF($L$2:$L$26,"勝ち",$O$2:$O$26)</f>
        <v>1043131</v>
      </c>
      <c r="F43" s="2"/>
      <c r="G43" s="13"/>
      <c r="H43" s="18"/>
      <c r="I43" s="14"/>
    </row>
    <row r="44" spans="3:9" ht="13.5">
      <c r="C44" s="2" t="s">
        <v>50</v>
      </c>
      <c r="D44" s="131">
        <f>SUMIF($L$2:$L$26,"負け",$O$2:$O$26)</f>
        <v>-63547</v>
      </c>
      <c r="F44" s="2"/>
      <c r="G44" s="13"/>
      <c r="H44" s="18"/>
      <c r="I44" s="14"/>
    </row>
    <row r="45" spans="3:9" ht="13.5">
      <c r="C45" s="2" t="s">
        <v>51</v>
      </c>
      <c r="D45" s="131">
        <f>SUM(D43:D44)</f>
        <v>979584</v>
      </c>
      <c r="F45" s="4"/>
      <c r="G45" s="11"/>
      <c r="H45" s="17"/>
      <c r="I45" s="12"/>
    </row>
    <row r="46" spans="3:9" ht="13.5">
      <c r="C46" s="2" t="s">
        <v>15</v>
      </c>
      <c r="D46" s="132">
        <f>D43/D39</f>
        <v>149018.7142857143</v>
      </c>
      <c r="F46" s="2"/>
      <c r="G46" s="13"/>
      <c r="H46" s="18"/>
      <c r="I46" s="14"/>
    </row>
    <row r="47" spans="3:9" ht="13.5">
      <c r="C47" s="2" t="s">
        <v>16</v>
      </c>
      <c r="D47" s="132">
        <f>D44/D40</f>
        <v>-63547</v>
      </c>
      <c r="F47" s="2"/>
      <c r="G47" s="13"/>
      <c r="H47" s="18"/>
      <c r="I47" s="14"/>
    </row>
    <row r="48" spans="3:9" ht="13.5">
      <c r="C48" s="2" t="s">
        <v>52</v>
      </c>
      <c r="D48" s="1">
        <v>4</v>
      </c>
      <c r="F48" s="2"/>
      <c r="G48" s="13"/>
      <c r="H48" s="18"/>
      <c r="I48" s="14"/>
    </row>
    <row r="49" spans="3:9" ht="13.5">
      <c r="C49" s="2" t="s">
        <v>53</v>
      </c>
      <c r="D49" s="1">
        <v>1</v>
      </c>
      <c r="F49" s="2"/>
      <c r="G49" s="13"/>
      <c r="H49" s="18"/>
      <c r="I49" s="14"/>
    </row>
    <row r="50" spans="3:9" ht="13.5">
      <c r="C50" s="2" t="s">
        <v>54</v>
      </c>
      <c r="D50" s="10">
        <v>47.7</v>
      </c>
      <c r="F50" s="2"/>
      <c r="G50" s="13"/>
      <c r="H50" s="18"/>
      <c r="I50" s="14"/>
    </row>
    <row r="51" spans="3:9" ht="13.5">
      <c r="C51" s="29" t="s">
        <v>88</v>
      </c>
      <c r="D51" s="133">
        <f>D39/(D39+D40)</f>
        <v>0.875</v>
      </c>
      <c r="F51" s="2"/>
      <c r="G51" s="13"/>
      <c r="H51" s="18"/>
      <c r="I51" s="14"/>
    </row>
    <row r="52" spans="3:9" ht="14.25" thickBot="1">
      <c r="C52" s="3" t="s">
        <v>89</v>
      </c>
      <c r="D52" s="150">
        <f>D39/D38</f>
        <v>0.7</v>
      </c>
      <c r="F52" s="2"/>
      <c r="G52" s="13"/>
      <c r="H52" s="18"/>
      <c r="I52" s="14"/>
    </row>
    <row r="53" spans="6:9" ht="14.25" thickBot="1">
      <c r="F53" s="3"/>
      <c r="G53" s="15"/>
      <c r="H53" s="19"/>
      <c r="I53" s="16"/>
    </row>
    <row r="54" spans="6:9" ht="13.5">
      <c r="F54" s="34" t="s">
        <v>36</v>
      </c>
      <c r="G54" s="41">
        <f>SUM(G35:G53)</f>
        <v>0</v>
      </c>
      <c r="H54" s="41">
        <f>SUM(H35:H53)</f>
        <v>0</v>
      </c>
      <c r="I54" s="41">
        <f>SUM(I35:I53)</f>
        <v>0</v>
      </c>
    </row>
    <row r="57" spans="6:10" ht="13.5">
      <c r="F57" s="146" t="s">
        <v>55</v>
      </c>
      <c r="G57" s="147"/>
      <c r="H57" s="24" t="s">
        <v>39</v>
      </c>
      <c r="I57" s="25" t="s">
        <v>40</v>
      </c>
      <c r="J57" s="26" t="s">
        <v>56</v>
      </c>
    </row>
    <row r="58" spans="6:10" ht="13.5">
      <c r="F58" s="4" t="s">
        <v>57</v>
      </c>
      <c r="G58" s="11">
        <v>0</v>
      </c>
      <c r="H58" s="17">
        <v>0</v>
      </c>
      <c r="I58" s="21">
        <v>0</v>
      </c>
      <c r="J58" s="22">
        <v>0</v>
      </c>
    </row>
    <row r="59" spans="6:10" ht="13.5">
      <c r="F59" s="2" t="s">
        <v>58</v>
      </c>
      <c r="G59" s="13">
        <v>0</v>
      </c>
      <c r="H59" s="13">
        <v>0</v>
      </c>
      <c r="I59" s="18">
        <v>0</v>
      </c>
      <c r="J59" s="23">
        <v>0</v>
      </c>
    </row>
    <row r="60" spans="6:10" ht="13.5">
      <c r="F60" s="2" t="s">
        <v>59</v>
      </c>
      <c r="G60" s="13">
        <v>0</v>
      </c>
      <c r="H60" s="13">
        <v>0</v>
      </c>
      <c r="I60" s="18">
        <v>0</v>
      </c>
      <c r="J60" s="23">
        <v>0</v>
      </c>
    </row>
    <row r="61" spans="6:10" ht="13.5">
      <c r="F61" s="2" t="s">
        <v>60</v>
      </c>
      <c r="G61" s="13">
        <v>0</v>
      </c>
      <c r="H61" s="13">
        <v>0</v>
      </c>
      <c r="I61" s="18">
        <v>0</v>
      </c>
      <c r="J61" s="23">
        <v>0</v>
      </c>
    </row>
    <row r="62" spans="6:10" ht="13.5">
      <c r="F62" s="29" t="s">
        <v>61</v>
      </c>
      <c r="G62" s="30">
        <v>0</v>
      </c>
      <c r="H62" s="30">
        <v>0</v>
      </c>
      <c r="I62" s="31">
        <v>0</v>
      </c>
      <c r="J62" s="32">
        <v>0</v>
      </c>
    </row>
    <row r="63" spans="6:10" ht="13.5">
      <c r="F63" s="28" t="s">
        <v>36</v>
      </c>
      <c r="G63" s="28"/>
      <c r="H63" s="28"/>
      <c r="I63" s="33"/>
      <c r="J63" s="120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8"/>
  <sheetViews>
    <sheetView zoomScaleSheetLayoutView="100" zoomScalePageLayoutView="0" workbookViewId="0" topLeftCell="A304">
      <selection activeCell="A336" sqref="A336"/>
    </sheetView>
  </sheetViews>
  <sheetFormatPr defaultColWidth="8.875" defaultRowHeight="13.5"/>
  <cols>
    <col min="1" max="16" width="8.875" style="0" customWidth="1"/>
    <col min="17" max="17" width="3.125" style="0" customWidth="1"/>
  </cols>
  <sheetData>
    <row r="1" ht="13.5">
      <c r="A1">
        <v>1</v>
      </c>
    </row>
    <row r="29" ht="13.5">
      <c r="A29">
        <v>2</v>
      </c>
    </row>
    <row r="57" ht="13.5">
      <c r="A57">
        <v>3</v>
      </c>
    </row>
    <row r="85" ht="13.5">
      <c r="A85">
        <v>4</v>
      </c>
    </row>
    <row r="113" ht="13.5">
      <c r="A113">
        <v>5</v>
      </c>
    </row>
    <row r="140" ht="13.5">
      <c r="A140">
        <v>6</v>
      </c>
    </row>
    <row r="168" ht="13.5">
      <c r="A168">
        <v>7</v>
      </c>
    </row>
    <row r="196" ht="13.5">
      <c r="A196">
        <v>8</v>
      </c>
    </row>
    <row r="224" ht="13.5">
      <c r="A224">
        <v>9</v>
      </c>
    </row>
    <row r="252" ht="13.5">
      <c r="A252">
        <v>10</v>
      </c>
    </row>
    <row r="280" ht="13.5">
      <c r="A280">
        <v>11</v>
      </c>
    </row>
    <row r="308" ht="13.5">
      <c r="A308">
        <v>12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zoomScalePageLayoutView="0" workbookViewId="0" topLeftCell="A1">
      <selection activeCell="A12" sqref="A12:J19"/>
    </sheetView>
  </sheetViews>
  <sheetFormatPr defaultColWidth="9.00390625" defaultRowHeight="13.5"/>
  <sheetData>
    <row r="1" ht="13.5">
      <c r="A1" t="s">
        <v>62</v>
      </c>
    </row>
    <row r="2" spans="1:10" ht="13.5">
      <c r="A2" s="148" t="s">
        <v>131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3.5">
      <c r="A3" s="149"/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3.5">
      <c r="A4" s="149"/>
      <c r="B4" s="149"/>
      <c r="C4" s="149"/>
      <c r="D4" s="149"/>
      <c r="E4" s="149"/>
      <c r="F4" s="149"/>
      <c r="G4" s="149"/>
      <c r="H4" s="149"/>
      <c r="I4" s="149"/>
      <c r="J4" s="149"/>
    </row>
    <row r="5" spans="1:10" ht="13.5">
      <c r="A5" s="149"/>
      <c r="B5" s="149"/>
      <c r="C5" s="149"/>
      <c r="D5" s="149"/>
      <c r="E5" s="149"/>
      <c r="F5" s="149"/>
      <c r="G5" s="149"/>
      <c r="H5" s="149"/>
      <c r="I5" s="149"/>
      <c r="J5" s="149"/>
    </row>
    <row r="6" spans="1:10" ht="13.5">
      <c r="A6" s="149"/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3.5">
      <c r="A7" s="149"/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3.5">
      <c r="A8" s="149"/>
      <c r="B8" s="149"/>
      <c r="C8" s="149"/>
      <c r="D8" s="149"/>
      <c r="E8" s="149"/>
      <c r="F8" s="149"/>
      <c r="G8" s="149"/>
      <c r="H8" s="149"/>
      <c r="I8" s="149"/>
      <c r="J8" s="149"/>
    </row>
    <row r="9" spans="1:10" ht="72.75" customHeight="1">
      <c r="A9" s="149"/>
      <c r="B9" s="149"/>
      <c r="C9" s="149"/>
      <c r="D9" s="149"/>
      <c r="E9" s="149"/>
      <c r="F9" s="149"/>
      <c r="G9" s="149"/>
      <c r="H9" s="149"/>
      <c r="I9" s="149"/>
      <c r="J9" s="149"/>
    </row>
    <row r="11" ht="13.5">
      <c r="A11" t="s">
        <v>63</v>
      </c>
    </row>
    <row r="12" spans="1:10" ht="13.5">
      <c r="A12" s="148"/>
      <c r="B12" s="149"/>
      <c r="C12" s="149"/>
      <c r="D12" s="149"/>
      <c r="E12" s="149"/>
      <c r="F12" s="149"/>
      <c r="G12" s="149"/>
      <c r="H12" s="149"/>
      <c r="I12" s="149"/>
      <c r="J12" s="149"/>
    </row>
    <row r="13" spans="1:10" ht="13.5">
      <c r="A13" s="149"/>
      <c r="B13" s="149"/>
      <c r="C13" s="149"/>
      <c r="D13" s="149"/>
      <c r="E13" s="149"/>
      <c r="F13" s="149"/>
      <c r="G13" s="149"/>
      <c r="H13" s="149"/>
      <c r="I13" s="149"/>
      <c r="J13" s="149"/>
    </row>
    <row r="14" spans="1:10" ht="13.5">
      <c r="A14" s="149"/>
      <c r="B14" s="149"/>
      <c r="C14" s="149"/>
      <c r="D14" s="149"/>
      <c r="E14" s="149"/>
      <c r="F14" s="149"/>
      <c r="G14" s="149"/>
      <c r="H14" s="149"/>
      <c r="I14" s="149"/>
      <c r="J14" s="149"/>
    </row>
    <row r="15" spans="1:10" ht="13.5">
      <c r="A15" s="149"/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10" ht="13.5">
      <c r="A16" s="149"/>
      <c r="B16" s="149"/>
      <c r="C16" s="149"/>
      <c r="D16" s="149"/>
      <c r="E16" s="149"/>
      <c r="F16" s="149"/>
      <c r="G16" s="149"/>
      <c r="H16" s="149"/>
      <c r="I16" s="149"/>
      <c r="J16" s="149"/>
    </row>
    <row r="17" spans="1:10" ht="13.5">
      <c r="A17" s="149"/>
      <c r="B17" s="149"/>
      <c r="C17" s="149"/>
      <c r="D17" s="149"/>
      <c r="E17" s="149"/>
      <c r="F17" s="149"/>
      <c r="G17" s="149"/>
      <c r="H17" s="149"/>
      <c r="I17" s="149"/>
      <c r="J17" s="149"/>
    </row>
    <row r="18" spans="1:10" ht="13.5">
      <c r="A18" s="149"/>
      <c r="B18" s="149"/>
      <c r="C18" s="149"/>
      <c r="D18" s="149"/>
      <c r="E18" s="149"/>
      <c r="F18" s="149"/>
      <c r="G18" s="149"/>
      <c r="H18" s="149"/>
      <c r="I18" s="149"/>
      <c r="J18" s="149"/>
    </row>
    <row r="19" spans="1:10" ht="13.5">
      <c r="A19" s="149"/>
      <c r="B19" s="149"/>
      <c r="C19" s="149"/>
      <c r="D19" s="149"/>
      <c r="E19" s="149"/>
      <c r="F19" s="149"/>
      <c r="G19" s="149"/>
      <c r="H19" s="149"/>
      <c r="I19" s="149"/>
      <c r="J19" s="149"/>
    </row>
    <row r="21" ht="13.5">
      <c r="A21" t="s">
        <v>64</v>
      </c>
    </row>
    <row r="22" spans="1:10" ht="13.5">
      <c r="A22" s="148" t="s">
        <v>130</v>
      </c>
      <c r="B22" s="149"/>
      <c r="C22" s="149"/>
      <c r="D22" s="149"/>
      <c r="E22" s="149"/>
      <c r="F22" s="149"/>
      <c r="G22" s="149"/>
      <c r="H22" s="149"/>
      <c r="I22" s="149"/>
      <c r="J22" s="149"/>
    </row>
    <row r="23" spans="1:10" ht="13.5">
      <c r="A23" s="149"/>
      <c r="B23" s="149"/>
      <c r="C23" s="149"/>
      <c r="D23" s="149"/>
      <c r="E23" s="149"/>
      <c r="F23" s="149"/>
      <c r="G23" s="149"/>
      <c r="H23" s="149"/>
      <c r="I23" s="149"/>
      <c r="J23" s="149"/>
    </row>
    <row r="24" spans="1:10" ht="13.5">
      <c r="A24" s="149"/>
      <c r="B24" s="149"/>
      <c r="C24" s="149"/>
      <c r="D24" s="149"/>
      <c r="E24" s="149"/>
      <c r="F24" s="149"/>
      <c r="G24" s="149"/>
      <c r="H24" s="149"/>
      <c r="I24" s="149"/>
      <c r="J24" s="149"/>
    </row>
    <row r="25" spans="1:10" ht="13.5">
      <c r="A25" s="149"/>
      <c r="B25" s="149"/>
      <c r="C25" s="149"/>
      <c r="D25" s="149"/>
      <c r="E25" s="149"/>
      <c r="F25" s="149"/>
      <c r="G25" s="149"/>
      <c r="H25" s="149"/>
      <c r="I25" s="149"/>
      <c r="J25" s="149"/>
    </row>
    <row r="26" spans="1:10" ht="13.5">
      <c r="A26" s="149"/>
      <c r="B26" s="149"/>
      <c r="C26" s="149"/>
      <c r="D26" s="149"/>
      <c r="E26" s="149"/>
      <c r="F26" s="149"/>
      <c r="G26" s="149"/>
      <c r="H26" s="149"/>
      <c r="I26" s="149"/>
      <c r="J26" s="149"/>
    </row>
    <row r="27" spans="1:10" ht="13.5">
      <c r="A27" s="149"/>
      <c r="B27" s="149"/>
      <c r="C27" s="149"/>
      <c r="D27" s="149"/>
      <c r="E27" s="149"/>
      <c r="F27" s="149"/>
      <c r="G27" s="149"/>
      <c r="H27" s="149"/>
      <c r="I27" s="149"/>
      <c r="J27" s="149"/>
    </row>
    <row r="28" spans="1:10" ht="13.5">
      <c r="A28" s="149"/>
      <c r="B28" s="149"/>
      <c r="C28" s="149"/>
      <c r="D28" s="149"/>
      <c r="E28" s="149"/>
      <c r="F28" s="149"/>
      <c r="G28" s="149"/>
      <c r="H28" s="149"/>
      <c r="I28" s="149"/>
      <c r="J28" s="149"/>
    </row>
    <row r="29" spans="1:10" ht="13.5">
      <c r="A29" s="149"/>
      <c r="B29" s="149"/>
      <c r="C29" s="149"/>
      <c r="D29" s="149"/>
      <c r="E29" s="149"/>
      <c r="F29" s="149"/>
      <c r="G29" s="149"/>
      <c r="H29" s="149"/>
      <c r="I29" s="149"/>
      <c r="J29" s="149"/>
    </row>
    <row r="31" spans="5:7" ht="13.5">
      <c r="E31" t="s">
        <v>83</v>
      </c>
      <c r="F31" t="s">
        <v>84</v>
      </c>
      <c r="G31" t="s">
        <v>85</v>
      </c>
    </row>
    <row r="32" spans="2:7" ht="13.5">
      <c r="B32" t="s">
        <v>77</v>
      </c>
      <c r="C32" t="s">
        <v>78</v>
      </c>
      <c r="D32" t="s">
        <v>79</v>
      </c>
      <c r="E32" t="s">
        <v>90</v>
      </c>
      <c r="F32" t="s">
        <v>128</v>
      </c>
      <c r="G32" t="s">
        <v>129</v>
      </c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Naoki</cp:lastModifiedBy>
  <cp:lastPrinted>1899-12-30T00:00:00Z</cp:lastPrinted>
  <dcterms:created xsi:type="dcterms:W3CDTF">2013-10-09T23:04:08Z</dcterms:created>
  <dcterms:modified xsi:type="dcterms:W3CDTF">2015-08-25T18:44:36Z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